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6" yWindow="108" windowWidth="20376" windowHeight="11760" tabRatio="820"/>
  </bookViews>
  <sheets>
    <sheet name="ofertowy" sheetId="14" r:id="rId1"/>
  </sheets>
  <definedNames>
    <definedName name="_xlnm.Print_Area" localSheetId="0">ofertowy!$A$1:$G$29</definedName>
  </definedNames>
  <calcPr calcId="145621"/>
</workbook>
</file>

<file path=xl/calcChain.xml><?xml version="1.0" encoding="utf-8"?>
<calcChain xmlns="http://schemas.openxmlformats.org/spreadsheetml/2006/main">
  <c r="E15" i="14" l="1"/>
  <c r="G15" i="14" s="1"/>
  <c r="G16" i="14" l="1"/>
  <c r="G5" i="14" l="1"/>
  <c r="G9" i="14"/>
  <c r="G25" i="14"/>
  <c r="E6" i="14"/>
  <c r="E20" i="14"/>
  <c r="E23" i="14"/>
  <c r="E12" i="14"/>
  <c r="G23" i="14" l="1"/>
  <c r="G12" i="14"/>
  <c r="E10" i="14"/>
  <c r="E11" i="14"/>
  <c r="G20" i="14"/>
  <c r="G6" i="14"/>
  <c r="G24" i="14"/>
  <c r="E24" i="14"/>
  <c r="E22" i="14"/>
  <c r="E7" i="14"/>
  <c r="E17" i="14"/>
  <c r="G11" i="14" l="1"/>
  <c r="G17" i="14"/>
  <c r="G22" i="14"/>
  <c r="G7" i="14"/>
  <c r="G10" i="14"/>
  <c r="E8" i="14"/>
  <c r="E21" i="14"/>
  <c r="E19" i="14"/>
  <c r="E18" i="14"/>
  <c r="G8" i="14" l="1"/>
  <c r="G13" i="14" s="1"/>
  <c r="G21" i="14"/>
  <c r="G19" i="14"/>
  <c r="G18" i="14"/>
  <c r="G26" i="14" l="1"/>
  <c r="G27" i="14" s="1"/>
  <c r="G29" i="14" s="1"/>
  <c r="G28" i="14" l="1"/>
</calcChain>
</file>

<file path=xl/sharedStrings.xml><?xml version="1.0" encoding="utf-8"?>
<sst xmlns="http://schemas.openxmlformats.org/spreadsheetml/2006/main" count="92" uniqueCount="65">
  <si>
    <t>Siatka przeciwspękaniowa</t>
  </si>
  <si>
    <t>m2</t>
  </si>
  <si>
    <t>Lp.</t>
  </si>
  <si>
    <t>Podstawa</t>
  </si>
  <si>
    <t>Opis</t>
  </si>
  <si>
    <t>Jedn.obm.</t>
  </si>
  <si>
    <t>Ilość</t>
  </si>
  <si>
    <t>Cena jedn.</t>
  </si>
  <si>
    <t>Wartość</t>
  </si>
  <si>
    <t>1 d.1</t>
  </si>
  <si>
    <t>2 d.1</t>
  </si>
  <si>
    <t>3 d.1</t>
  </si>
  <si>
    <t>4 d.1</t>
  </si>
  <si>
    <t>KNNR 6 0106-02</t>
  </si>
  <si>
    <t>KNNR 6 0113-02</t>
  </si>
  <si>
    <t>KNNR 6 1005-07</t>
  </si>
  <si>
    <t>Skropienie asfaltem nawierzchni drogowych</t>
  </si>
  <si>
    <t>KNNR 6 1005-06</t>
  </si>
  <si>
    <t>Oczyszczenie mechaniczne nawierzchni drogowych bitumicznych</t>
  </si>
  <si>
    <t>KNNR 6 1301-05 analogia</t>
  </si>
  <si>
    <t>KNNR 6 0101-01</t>
  </si>
  <si>
    <t>WARTOŚĆ NETTO:</t>
  </si>
  <si>
    <t>VAT 23%:</t>
  </si>
  <si>
    <t>WARTOŚĆ BRUTTO:</t>
  </si>
  <si>
    <t>5 d.1</t>
  </si>
  <si>
    <t>6 d.1</t>
  </si>
  <si>
    <t>7 d.1</t>
  </si>
  <si>
    <t>KNR AT-03 0203-01</t>
  </si>
  <si>
    <t>KNR AT-03 0102-04</t>
  </si>
  <si>
    <t>Ścinanie i uzupełnianie poboczy wraz z wywozem nadmiaru urobku poza teren budowy</t>
  </si>
  <si>
    <t>KNR AT-03 0102-04 analogia</t>
  </si>
  <si>
    <t>Roboty w zakresie nawierzchni jezdni</t>
  </si>
  <si>
    <t>Frezowanie nawierzchni na zerokości 2,0m w osi w celu nadania prawidłowego spadku poprzecznego</t>
  </si>
  <si>
    <t>KNNR 6 0308-02</t>
  </si>
  <si>
    <t>KNNR 6 0309-01</t>
  </si>
  <si>
    <t>Nawierzchnie z mieszanek mineralno-bitumicznych asfaltowych AC11S o grub. 4 cm</t>
  </si>
  <si>
    <t>Razem Roboty w zakresie nawierzchni jezdni:</t>
  </si>
  <si>
    <t>9 d.2</t>
  </si>
  <si>
    <t>10 d.2</t>
  </si>
  <si>
    <t>11 d.2</t>
  </si>
  <si>
    <t>12 d.2</t>
  </si>
  <si>
    <t>Wykonanie wcinki w istniejącą nawierzchnię</t>
  </si>
  <si>
    <t>KNR 2-01 0119-03</t>
  </si>
  <si>
    <t>Roboty pomiarowe przy liniowych robotach ziemnych - trasa drogi w terenie równinnym</t>
  </si>
  <si>
    <t>km</t>
  </si>
  <si>
    <t>Koryta wykonywane mechanicznie na gł. 30 cm w gruncie kat. II-VI na całej powierzchni zjazdów wraz z wywiezieniem urobku poza teren budowy</t>
  </si>
  <si>
    <t>Koryta wykonywane mechanicznie na gł. 45 cm w gruncie kat. II-VI na całej szerokości skrzyżowań i poszerzenia wraz z wywiezieniem urobku poza teren budowy</t>
  </si>
  <si>
    <t>Roboty pomiarowe przy liniowych robotach ziemnych - inwentaryzacja powykonawcza</t>
  </si>
  <si>
    <t>Roboty przygotowawcze i poszerzenie jezdni</t>
  </si>
  <si>
    <t>Razem Roboty przygotowawcze i poszerzenie jezdni:</t>
  </si>
  <si>
    <t>Przebudowa drogi powiatowej nr 2921C Śmiłowice - Wilkowiczki                                 w m. Wilkowiczki, długość 0,995 km</t>
  </si>
  <si>
    <t>Warstwa odcinająca z piasku grub. 10 cm</t>
  </si>
  <si>
    <t xml:space="preserve">Warstwa profilowa z mieszanek mineralno-bitumicznych asfaltowych AC16W śr. 100 kg/m2 (śr. 4 cm) </t>
  </si>
  <si>
    <t>Dolna warstwa podbudowy zasadniczej z kruszywa łamanego stabilizowanego mechanicznie 0/31,5 grub 20 cm na konstrukcji zjazdów</t>
  </si>
  <si>
    <t>Dolna warstwa podbudowy zasadniczej z kruszywa łamanego stabilizowanego mechanicznie 0/31,5 grub 25 cm na konstrukcji poszerzenia i skrzyżowań</t>
  </si>
  <si>
    <t>8 d.1</t>
  </si>
  <si>
    <t>13 d.2</t>
  </si>
  <si>
    <t>14 d.2</t>
  </si>
  <si>
    <t>15 d.2</t>
  </si>
  <si>
    <t>16 d.2</t>
  </si>
  <si>
    <t>17 d.2</t>
  </si>
  <si>
    <t>KOSZTORYS OFERTOWY</t>
  </si>
  <si>
    <t>Górna warstwa podbudowy zasadniczej z kruszywa łamanego stabilizowanego mechanicznie 0/31,5 grub 10 cm na konstrukcji poszerzenia i skrzyżowań</t>
  </si>
  <si>
    <t>18 d.2</t>
  </si>
  <si>
    <t>19 d.2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</si>
</sst>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1" fillId="0" borderId="8" xfId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2" fontId="0" fillId="0" borderId="0" xfId="0" applyNumberFormat="1"/>
    <xf numFmtId="44" fontId="0" fillId="0" borderId="0" xfId="0" applyNumberFormat="1"/>
    <xf numFmtId="44" fontId="1" fillId="2" borderId="6" xfId="1" applyFont="1" applyFill="1" applyBorder="1" applyAlignment="1">
      <alignment horizontal="center" vertical="center" wrapText="1"/>
    </xf>
    <xf numFmtId="44" fontId="1" fillId="2" borderId="8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right"/>
    </xf>
    <xf numFmtId="0" fontId="1" fillId="2" borderId="10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2" fontId="1" fillId="0" borderId="21" xfId="0" applyNumberFormat="1" applyFont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115" zoomScaleSheetLayoutView="115" workbookViewId="0">
      <selection activeCell="E21" sqref="E21"/>
    </sheetView>
  </sheetViews>
  <sheetFormatPr defaultRowHeight="14.4" x14ac:dyDescent="0.3"/>
  <cols>
    <col min="1" max="1" width="6.88671875" style="14" customWidth="1"/>
    <col min="2" max="2" width="13.33203125" style="14" customWidth="1"/>
    <col min="3" max="3" width="54.88671875" style="15" customWidth="1"/>
    <col min="4" max="4" width="9.109375" style="14"/>
    <col min="5" max="5" width="9.109375" style="17"/>
    <col min="6" max="6" width="11.6640625" style="18" customWidth="1"/>
    <col min="7" max="7" width="14.33203125" style="18" customWidth="1"/>
    <col min="9" max="9" width="13.44140625" bestFit="1" customWidth="1"/>
    <col min="10" max="10" width="14.6640625" customWidth="1"/>
  </cols>
  <sheetData>
    <row r="1" spans="1:10" ht="23.4" x14ac:dyDescent="0.3">
      <c r="A1" s="46" t="s">
        <v>61</v>
      </c>
      <c r="B1" s="47"/>
      <c r="C1" s="47"/>
      <c r="D1" s="47"/>
      <c r="E1" s="47"/>
      <c r="F1" s="47"/>
      <c r="G1" s="48"/>
    </row>
    <row r="2" spans="1:10" ht="45.75" customHeight="1" thickBot="1" x14ac:dyDescent="0.35">
      <c r="A2" s="49" t="s">
        <v>50</v>
      </c>
      <c r="B2" s="50"/>
      <c r="C2" s="50"/>
      <c r="D2" s="50"/>
      <c r="E2" s="50"/>
      <c r="F2" s="51"/>
      <c r="G2" s="52"/>
    </row>
    <row r="3" spans="1:10" ht="28.8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5" t="s">
        <v>8</v>
      </c>
    </row>
    <row r="4" spans="1:10" x14ac:dyDescent="0.3">
      <c r="A4" s="6">
        <v>1</v>
      </c>
      <c r="B4" s="57" t="s">
        <v>48</v>
      </c>
      <c r="C4" s="57"/>
      <c r="D4" s="57"/>
      <c r="E4" s="57"/>
      <c r="F4" s="57"/>
      <c r="G4" s="58"/>
    </row>
    <row r="5" spans="1:10" ht="28.5" customHeight="1" x14ac:dyDescent="0.3">
      <c r="A5" s="7" t="s">
        <v>9</v>
      </c>
      <c r="B5" s="29" t="s">
        <v>42</v>
      </c>
      <c r="C5" s="30" t="s">
        <v>43</v>
      </c>
      <c r="D5" s="29" t="s">
        <v>44</v>
      </c>
      <c r="E5" s="31">
        <v>1</v>
      </c>
      <c r="F5" s="32">
        <v>0</v>
      </c>
      <c r="G5" s="12">
        <f>F5*E5</f>
        <v>0</v>
      </c>
    </row>
    <row r="6" spans="1:10" ht="43.2" x14ac:dyDescent="0.3">
      <c r="A6" s="7" t="s">
        <v>10</v>
      </c>
      <c r="B6" s="8" t="s">
        <v>20</v>
      </c>
      <c r="C6" s="9" t="s">
        <v>46</v>
      </c>
      <c r="D6" s="8" t="s">
        <v>1</v>
      </c>
      <c r="E6" s="10">
        <f>995*2*1+30.3+19.6</f>
        <v>2039.8999999999999</v>
      </c>
      <c r="F6" s="11">
        <v>0</v>
      </c>
      <c r="G6" s="12">
        <f>F6*E6</f>
        <v>0</v>
      </c>
    </row>
    <row r="7" spans="1:10" ht="43.2" x14ac:dyDescent="0.3">
      <c r="A7" s="7" t="s">
        <v>11</v>
      </c>
      <c r="B7" s="8" t="s">
        <v>20</v>
      </c>
      <c r="C7" s="9" t="s">
        <v>45</v>
      </c>
      <c r="D7" s="8" t="s">
        <v>1</v>
      </c>
      <c r="E7" s="10">
        <f>27.6+29.8+30.5+30.3+30.6+28.9</f>
        <v>177.70000000000002</v>
      </c>
      <c r="F7" s="11">
        <v>0</v>
      </c>
      <c r="G7" s="12">
        <f>F7*E7</f>
        <v>0</v>
      </c>
    </row>
    <row r="8" spans="1:10" ht="28.8" x14ac:dyDescent="0.3">
      <c r="A8" s="7" t="s">
        <v>12</v>
      </c>
      <c r="B8" s="8" t="s">
        <v>13</v>
      </c>
      <c r="C8" s="9" t="s">
        <v>51</v>
      </c>
      <c r="D8" s="8" t="s">
        <v>1</v>
      </c>
      <c r="E8" s="10">
        <f>E6+E7</f>
        <v>2217.6</v>
      </c>
      <c r="F8" s="11">
        <v>0</v>
      </c>
      <c r="G8" s="12">
        <f t="shared" ref="G8:G12" si="0">F8*E8</f>
        <v>0</v>
      </c>
    </row>
    <row r="9" spans="1:10" ht="43.2" x14ac:dyDescent="0.3">
      <c r="A9" s="7" t="s">
        <v>24</v>
      </c>
      <c r="B9" s="8" t="s">
        <v>14</v>
      </c>
      <c r="C9" s="9" t="s">
        <v>53</v>
      </c>
      <c r="D9" s="8" t="s">
        <v>1</v>
      </c>
      <c r="E9" s="10">
        <v>177.7</v>
      </c>
      <c r="F9" s="11">
        <v>0</v>
      </c>
      <c r="G9" s="12">
        <f t="shared" si="0"/>
        <v>0</v>
      </c>
    </row>
    <row r="10" spans="1:10" ht="43.2" x14ac:dyDescent="0.3">
      <c r="A10" s="7" t="s">
        <v>25</v>
      </c>
      <c r="B10" s="8" t="s">
        <v>14</v>
      </c>
      <c r="C10" s="9" t="s">
        <v>54</v>
      </c>
      <c r="D10" s="8" t="s">
        <v>1</v>
      </c>
      <c r="E10" s="10">
        <f>E6</f>
        <v>2039.8999999999999</v>
      </c>
      <c r="F10" s="11">
        <v>0</v>
      </c>
      <c r="G10" s="12">
        <f t="shared" si="0"/>
        <v>0</v>
      </c>
    </row>
    <row r="11" spans="1:10" ht="43.2" x14ac:dyDescent="0.3">
      <c r="A11" s="7" t="s">
        <v>26</v>
      </c>
      <c r="B11" s="8" t="s">
        <v>14</v>
      </c>
      <c r="C11" s="9" t="s">
        <v>62</v>
      </c>
      <c r="D11" s="8" t="s">
        <v>1</v>
      </c>
      <c r="E11" s="10">
        <f>E6</f>
        <v>2039.8999999999999</v>
      </c>
      <c r="F11" s="11">
        <v>0</v>
      </c>
      <c r="G11" s="12">
        <f t="shared" si="0"/>
        <v>0</v>
      </c>
    </row>
    <row r="12" spans="1:10" ht="28.8" x14ac:dyDescent="0.3">
      <c r="A12" s="7" t="s">
        <v>55</v>
      </c>
      <c r="B12" s="8" t="s">
        <v>19</v>
      </c>
      <c r="C12" s="9" t="s">
        <v>29</v>
      </c>
      <c r="D12" s="8" t="s">
        <v>1</v>
      </c>
      <c r="E12" s="10">
        <f>995*2*0.75-6*9-10-12</f>
        <v>1416.5</v>
      </c>
      <c r="F12" s="11">
        <v>0</v>
      </c>
      <c r="G12" s="12">
        <f t="shared" si="0"/>
        <v>0</v>
      </c>
    </row>
    <row r="13" spans="1:10" ht="15" customHeight="1" x14ac:dyDescent="0.3">
      <c r="A13" s="53" t="s">
        <v>49</v>
      </c>
      <c r="B13" s="54"/>
      <c r="C13" s="54"/>
      <c r="D13" s="54"/>
      <c r="E13" s="55"/>
      <c r="F13" s="56"/>
      <c r="G13" s="27">
        <f>SUM(G5:G12)</f>
        <v>0</v>
      </c>
      <c r="I13" s="36"/>
      <c r="J13" s="26"/>
    </row>
    <row r="14" spans="1:10" x14ac:dyDescent="0.3">
      <c r="A14" s="6">
        <v>2</v>
      </c>
      <c r="B14" s="57" t="s">
        <v>31</v>
      </c>
      <c r="C14" s="57"/>
      <c r="D14" s="57"/>
      <c r="E14" s="57"/>
      <c r="F14" s="57"/>
      <c r="G14" s="58"/>
    </row>
    <row r="15" spans="1:10" ht="28.8" x14ac:dyDescent="0.3">
      <c r="A15" s="7" t="s">
        <v>37</v>
      </c>
      <c r="B15" s="8" t="s">
        <v>15</v>
      </c>
      <c r="C15" s="9" t="s">
        <v>16</v>
      </c>
      <c r="D15" s="8" t="s">
        <v>1</v>
      </c>
      <c r="E15" s="10">
        <f>995*2*1+30.3+19.6</f>
        <v>2039.8999999999999</v>
      </c>
      <c r="F15" s="11">
        <v>0</v>
      </c>
      <c r="G15" s="12">
        <f t="shared" ref="G15" si="1">F15*E15</f>
        <v>0</v>
      </c>
    </row>
    <row r="16" spans="1:10" ht="28.8" x14ac:dyDescent="0.3">
      <c r="A16" s="7" t="s">
        <v>38</v>
      </c>
      <c r="B16" s="8" t="s">
        <v>33</v>
      </c>
      <c r="C16" s="9" t="s">
        <v>52</v>
      </c>
      <c r="D16" s="8" t="s">
        <v>1</v>
      </c>
      <c r="E16" s="10">
        <v>2039.9</v>
      </c>
      <c r="F16" s="11">
        <v>0</v>
      </c>
      <c r="G16" s="12">
        <f>F16*E16</f>
        <v>0</v>
      </c>
    </row>
    <row r="17" spans="1:10" ht="43.2" x14ac:dyDescent="0.3">
      <c r="A17" s="7" t="s">
        <v>39</v>
      </c>
      <c r="B17" s="8" t="s">
        <v>30</v>
      </c>
      <c r="C17" s="24" t="s">
        <v>41</v>
      </c>
      <c r="D17" s="20" t="s">
        <v>1</v>
      </c>
      <c r="E17" s="10">
        <f>2*4+10</f>
        <v>18</v>
      </c>
      <c r="F17" s="22">
        <v>0</v>
      </c>
      <c r="G17" s="12">
        <f t="shared" ref="G17:G24" si="2">F17*E17</f>
        <v>0</v>
      </c>
    </row>
    <row r="18" spans="1:10" ht="28.8" x14ac:dyDescent="0.3">
      <c r="A18" s="7" t="s">
        <v>40</v>
      </c>
      <c r="B18" s="8" t="s">
        <v>28</v>
      </c>
      <c r="C18" s="24" t="s">
        <v>32</v>
      </c>
      <c r="D18" s="20" t="s">
        <v>1</v>
      </c>
      <c r="E18" s="10">
        <f>995*2</f>
        <v>1990</v>
      </c>
      <c r="F18" s="22">
        <v>0</v>
      </c>
      <c r="G18" s="23">
        <f t="shared" si="2"/>
        <v>0</v>
      </c>
    </row>
    <row r="19" spans="1:10" ht="28.8" x14ac:dyDescent="0.3">
      <c r="A19" s="7" t="s">
        <v>56</v>
      </c>
      <c r="B19" s="8" t="s">
        <v>17</v>
      </c>
      <c r="C19" s="9" t="s">
        <v>18</v>
      </c>
      <c r="D19" s="8" t="s">
        <v>1</v>
      </c>
      <c r="E19" s="10">
        <f>125+995*4</f>
        <v>4105</v>
      </c>
      <c r="F19" s="11">
        <v>0</v>
      </c>
      <c r="G19" s="12">
        <f t="shared" si="2"/>
        <v>0</v>
      </c>
    </row>
    <row r="20" spans="1:10" ht="28.8" x14ac:dyDescent="0.3">
      <c r="A20" s="7" t="s">
        <v>57</v>
      </c>
      <c r="B20" s="8" t="s">
        <v>15</v>
      </c>
      <c r="C20" s="9" t="s">
        <v>16</v>
      </c>
      <c r="D20" s="8" t="s">
        <v>1</v>
      </c>
      <c r="E20" s="10">
        <f>5.6*995+125+177.7+30.3+19.6</f>
        <v>5924.6</v>
      </c>
      <c r="F20" s="11">
        <v>0</v>
      </c>
      <c r="G20" s="12">
        <f t="shared" si="2"/>
        <v>0</v>
      </c>
    </row>
    <row r="21" spans="1:10" ht="28.8" x14ac:dyDescent="0.3">
      <c r="A21" s="7" t="s">
        <v>58</v>
      </c>
      <c r="B21" s="8" t="s">
        <v>27</v>
      </c>
      <c r="C21" s="9" t="s">
        <v>0</v>
      </c>
      <c r="D21" s="8" t="s">
        <v>1</v>
      </c>
      <c r="E21" s="10">
        <f>995*2</f>
        <v>1990</v>
      </c>
      <c r="F21" s="11">
        <v>0</v>
      </c>
      <c r="G21" s="12">
        <f t="shared" si="2"/>
        <v>0</v>
      </c>
    </row>
    <row r="22" spans="1:10" ht="28.8" x14ac:dyDescent="0.3">
      <c r="A22" s="7" t="s">
        <v>59</v>
      </c>
      <c r="B22" s="8" t="s">
        <v>33</v>
      </c>
      <c r="C22" s="9" t="s">
        <v>52</v>
      </c>
      <c r="D22" s="21" t="s">
        <v>1</v>
      </c>
      <c r="E22" s="10">
        <f>E20</f>
        <v>5924.6</v>
      </c>
      <c r="F22" s="11">
        <v>0</v>
      </c>
      <c r="G22" s="12">
        <f t="shared" si="2"/>
        <v>0</v>
      </c>
    </row>
    <row r="23" spans="1:10" ht="28.8" x14ac:dyDescent="0.3">
      <c r="A23" s="7" t="s">
        <v>60</v>
      </c>
      <c r="B23" s="8" t="s">
        <v>15</v>
      </c>
      <c r="C23" s="9" t="s">
        <v>16</v>
      </c>
      <c r="D23" s="8" t="s">
        <v>1</v>
      </c>
      <c r="E23" s="10">
        <f>5.5*995+125+177.7+30.3+19.6</f>
        <v>5825.1</v>
      </c>
      <c r="F23" s="11">
        <v>0</v>
      </c>
      <c r="G23" s="12">
        <f t="shared" si="2"/>
        <v>0</v>
      </c>
    </row>
    <row r="24" spans="1:10" ht="28.8" x14ac:dyDescent="0.3">
      <c r="A24" s="7" t="s">
        <v>63</v>
      </c>
      <c r="B24" s="8" t="s">
        <v>34</v>
      </c>
      <c r="C24" s="9" t="s">
        <v>35</v>
      </c>
      <c r="D24" s="8" t="s">
        <v>1</v>
      </c>
      <c r="E24" s="10">
        <f>E23</f>
        <v>5825.1</v>
      </c>
      <c r="F24" s="11">
        <v>0</v>
      </c>
      <c r="G24" s="12">
        <f t="shared" si="2"/>
        <v>0</v>
      </c>
    </row>
    <row r="25" spans="1:10" ht="27.75" customHeight="1" x14ac:dyDescent="0.3">
      <c r="A25" s="7" t="s">
        <v>64</v>
      </c>
      <c r="B25" s="33" t="s">
        <v>42</v>
      </c>
      <c r="C25" s="34" t="s">
        <v>47</v>
      </c>
      <c r="D25" s="29" t="s">
        <v>44</v>
      </c>
      <c r="E25" s="31">
        <v>1</v>
      </c>
      <c r="F25" s="32">
        <v>0</v>
      </c>
      <c r="G25" s="12">
        <f>F25*E25</f>
        <v>0</v>
      </c>
    </row>
    <row r="26" spans="1:10" ht="15.75" customHeight="1" thickBot="1" x14ac:dyDescent="0.35">
      <c r="A26" s="37" t="s">
        <v>36</v>
      </c>
      <c r="B26" s="38"/>
      <c r="C26" s="38"/>
      <c r="D26" s="38"/>
      <c r="E26" s="39"/>
      <c r="F26" s="35"/>
      <c r="G26" s="28">
        <f>SUM(G17:G25)</f>
        <v>0</v>
      </c>
      <c r="I26" s="36"/>
      <c r="J26" s="26"/>
    </row>
    <row r="27" spans="1:10" ht="15" customHeight="1" x14ac:dyDescent="0.3">
      <c r="E27" s="44" t="s">
        <v>21</v>
      </c>
      <c r="F27" s="45"/>
      <c r="G27" s="5">
        <f>G26+G13</f>
        <v>0</v>
      </c>
    </row>
    <row r="28" spans="1:10" x14ac:dyDescent="0.3">
      <c r="E28" s="42" t="s">
        <v>22</v>
      </c>
      <c r="F28" s="43"/>
      <c r="G28" s="13">
        <f>G27*0.23</f>
        <v>0</v>
      </c>
    </row>
    <row r="29" spans="1:10" ht="15.75" customHeight="1" thickBot="1" x14ac:dyDescent="0.35">
      <c r="E29" s="40" t="s">
        <v>23</v>
      </c>
      <c r="F29" s="41"/>
      <c r="G29" s="16">
        <f>G27*1.23</f>
        <v>0</v>
      </c>
    </row>
    <row r="42" spans="1:7" x14ac:dyDescent="0.3">
      <c r="A42"/>
      <c r="B42"/>
      <c r="C42" s="19"/>
      <c r="D42"/>
      <c r="E42" s="25"/>
      <c r="F42"/>
      <c r="G42"/>
    </row>
  </sheetData>
  <mergeCells count="9">
    <mergeCell ref="A26:E26"/>
    <mergeCell ref="E29:F29"/>
    <mergeCell ref="E28:F28"/>
    <mergeCell ref="E27:F27"/>
    <mergeCell ref="A1:G1"/>
    <mergeCell ref="A2:G2"/>
    <mergeCell ref="A13:F13"/>
    <mergeCell ref="B4:G4"/>
    <mergeCell ref="B14:G14"/>
  </mergeCells>
  <pageMargins left="0.7" right="0.7" top="0.75" bottom="0.75" header="0.3" footer="0.3"/>
  <pageSetup paperSize="9" scale="7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ofertowy</vt:lpstr>
      <vt:lpstr>ofertowy!Obszar_wydruku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Sergiusz</dc:creator>
  <cp:lastModifiedBy>Jeżewski2</cp:lastModifiedBy>
  <cp:lastPrinted>2016-05-02T10:25:01Z</cp:lastPrinted>
  <dcterms:created xsi:type="dcterms:W3CDTF">2015-05-05T05:44:16Z</dcterms:created>
  <dcterms:modified xsi:type="dcterms:W3CDTF">2016-05-16T05:01:27Z</dcterms:modified>
</cp:coreProperties>
</file>